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Assets" sheetId="2" r:id="rId6"/>
    <sheet state="visible" name="Liabilities" sheetId="3" r:id="rId7"/>
    <sheet state="visible" name="Points &amp; Rewards" sheetId="4" r:id="rId8"/>
    <sheet state="visible" name="Dashboard" sheetId="5" r:id="rId9"/>
  </sheets>
  <definedNames/>
  <calcPr/>
</workbook>
</file>

<file path=xl/sharedStrings.xml><?xml version="1.0" encoding="utf-8"?>
<sst xmlns="http://schemas.openxmlformats.org/spreadsheetml/2006/main" count="77" uniqueCount="63">
  <si>
    <t>Net Worth Tracker</t>
  </si>
  <si>
    <t>How do I use my Net Worth Tracker?</t>
  </si>
  <si>
    <t>Every month (or however often you want to track your net worth), do the following:
1. Update the Assets tab with your assets.
2. Update the Liabilities tab with your liabilities.
3. Update the Points &amp; Rewards tab with anything you've accumulated (credit card points, airline miles, etc).
4. Check the Dashboard tab to see your net worth and automatically-generated stats.</t>
  </si>
  <si>
    <t>Notes</t>
  </si>
  <si>
    <t>⭐  Replace the placeholder numbers with your own.
⭐  Add or remove rows to match your actual accounts.
⭐  Add or remove columns if you want to track more or less often than monthly.</t>
  </si>
  <si>
    <r>
      <rPr>
        <rFont val="Calibri"/>
        <b/>
        <color rgb="FF2B2A26"/>
        <sz val="11.0"/>
      </rPr>
      <t xml:space="preserve">Follow: </t>
    </r>
    <r>
      <rPr>
        <rFont val="Calibri"/>
        <b val="0"/>
        <i/>
        <color rgb="FF3D85C6"/>
        <sz val="11.0"/>
      </rPr>
      <t xml:space="preserve">@mynwjourney </t>
    </r>
  </si>
  <si>
    <r>
      <rPr>
        <rFont val="Calibri"/>
        <b/>
        <color rgb="FF2B2A26"/>
        <sz val="11.0"/>
      </rPr>
      <t xml:space="preserve">Contact: </t>
    </r>
    <r>
      <rPr>
        <rFont val="Calibri"/>
        <b val="0"/>
        <i/>
        <color rgb="FF3D85C6"/>
        <sz val="11.0"/>
      </rPr>
      <t>kimayakadam05@gmail.com</t>
    </r>
  </si>
  <si>
    <t>Assets</t>
  </si>
  <si>
    <t>Date</t>
  </si>
  <si>
    <t>Taxable Accounts</t>
  </si>
  <si>
    <t>Fidelity</t>
  </si>
  <si>
    <t>Brokerage #2</t>
  </si>
  <si>
    <t>Brokerage #3</t>
  </si>
  <si>
    <t>TOTAL</t>
  </si>
  <si>
    <t>Tax-Advantaged Accounts</t>
  </si>
  <si>
    <t>Roth IRA</t>
  </si>
  <si>
    <t>401(k)</t>
  </si>
  <si>
    <t>HSA</t>
  </si>
  <si>
    <t>Cash</t>
  </si>
  <si>
    <t>Checking</t>
  </si>
  <si>
    <t>Savings</t>
  </si>
  <si>
    <t>Other</t>
  </si>
  <si>
    <t>Bonds</t>
  </si>
  <si>
    <t>I Bonds</t>
  </si>
  <si>
    <t>Real Estate</t>
  </si>
  <si>
    <t>Primary Residence</t>
  </si>
  <si>
    <t>Rental Property</t>
  </si>
  <si>
    <t>Other Assets</t>
  </si>
  <si>
    <t>Vehicle</t>
  </si>
  <si>
    <t>TOTAL ASSETS</t>
  </si>
  <si>
    <t>Liabilities</t>
  </si>
  <si>
    <t>Mortgage</t>
  </si>
  <si>
    <t>Primary Residence Mortgage</t>
  </si>
  <si>
    <t>Rental Property Mortgage</t>
  </si>
  <si>
    <t>Other Debt</t>
  </si>
  <si>
    <t>Credit Card 1</t>
  </si>
  <si>
    <t>Credit Card 2</t>
  </si>
  <si>
    <t>Student Loans</t>
  </si>
  <si>
    <t>TOTAL LIABILITIES</t>
  </si>
  <si>
    <t>Points &amp; Rewards</t>
  </si>
  <si>
    <t>Estimate value per point from The Points Guy's monthly valuations.</t>
  </si>
  <si>
    <t>Award Program</t>
  </si>
  <si>
    <t>Category</t>
  </si>
  <si>
    <t>Points</t>
  </si>
  <si>
    <t>Value/Point (cents)</t>
  </si>
  <si>
    <t>Value of Points</t>
  </si>
  <si>
    <t>Expiration</t>
  </si>
  <si>
    <t>Chase Sapphire Preferred</t>
  </si>
  <si>
    <t>Credit Card</t>
  </si>
  <si>
    <t>Amazon Rewards</t>
  </si>
  <si>
    <t>Turkish Airlines Miles</t>
  </si>
  <si>
    <t>Airline</t>
  </si>
  <si>
    <t>Dashboard</t>
  </si>
  <si>
    <t>Everything below updates automatically from the Assets, Liabilities, and Points &amp; Rewards tabs.</t>
  </si>
  <si>
    <t>TOTAL NET WORTH</t>
  </si>
  <si>
    <t>TOTAL CASH</t>
  </si>
  <si>
    <t>TOTAL INVESTMENTS</t>
  </si>
  <si>
    <t>TOTAL VALUE OF POINTS</t>
  </si>
  <si>
    <t>Net Worth Trend</t>
  </si>
  <si>
    <t>Total Net Worth</t>
  </si>
  <si>
    <t>Change</t>
  </si>
  <si>
    <t>-</t>
  </si>
  <si>
    <t>% Change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</si>
</sst>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m\ yyyy"/>
    <numFmt numFmtId="165" formatCode="\$#,##0;&quot;($&quot;#,##0\);\-"/>
    <numFmt numFmtId="166" formatCode="\$#,##0.00"/>
    <numFmt numFmtId="167" formatCode="\$#,##0"/>
    <numFmt numFmtId="168" formatCode="mmm\ yy"/>
    <numFmt numFmtId="169" formatCode="\$#,##0;&quot;($&quot;#,##0\)"/>
    <numFmt numFmtId="170" formatCode="0.0%;\(0.0%\)"/>
  </numFmts>
  <fonts count="22">
    <font>
      <sz val="11.0"/>
      <color theme="1"/>
      <name val="Calibri"/>
      <scheme val="minor"/>
    </font>
    <font>
      <b/>
      <i/>
      <sz val="26.0"/>
      <color rgb="FF2B2A26"/>
      <name val="Playfair Display"/>
    </font>
    <font>
      <b/>
      <sz val="13.0"/>
      <color rgb="FF2B2A26"/>
      <name val="Calibri"/>
    </font>
    <font>
      <sz val="11.0"/>
      <color rgb="FF2B2A26"/>
      <name val="Calibri"/>
    </font>
    <font>
      <b/>
      <sz val="11.0"/>
      <color rgb="FF2B2A26"/>
      <name val="Calibri"/>
    </font>
    <font>
      <b/>
      <i/>
      <sz val="18.0"/>
      <color rgb="FF2B2A26"/>
      <name val="Playfair Display"/>
    </font>
    <font>
      <b/>
      <sz val="11.0"/>
      <color rgb="FFFFFFFF"/>
      <name val="Calibri"/>
    </font>
    <font>
      <b/>
      <sz val="12.0"/>
      <color rgb="FF2B2A26"/>
      <name val="Calibri"/>
    </font>
    <font>
      <sz val="11.0"/>
      <color theme="1"/>
      <name val="Calibri"/>
    </font>
    <font>
      <sz val="11.0"/>
      <color rgb="FF1155CC"/>
      <name val="Space Mono"/>
    </font>
    <font>
      <b/>
      <sz val="11.0"/>
      <color rgb="FF1A1A1A"/>
      <name val="Space Mono"/>
    </font>
    <font>
      <b/>
      <sz val="12.0"/>
      <color rgb="FF1A1A1A"/>
      <name val="Space Mono"/>
    </font>
    <font>
      <i/>
      <sz val="9.0"/>
      <color rgb="FF6B6A63"/>
      <name val="Calibri"/>
    </font>
    <font>
      <sz val="11.0"/>
      <color rgb="FF1155CC"/>
      <name val="Calibri"/>
    </font>
    <font>
      <sz val="11.0"/>
      <color rgb="FF1E7A3D"/>
      <name val="Space Mono"/>
    </font>
    <font>
      <b/>
      <i/>
      <sz val="22.0"/>
      <color rgb="FF2B2A26"/>
      <name val="Playfair Display"/>
    </font>
    <font>
      <i/>
      <sz val="10.0"/>
      <color rgb="FF6B6A63"/>
      <name val="Calibri"/>
    </font>
    <font>
      <b/>
      <sz val="9.0"/>
      <color rgb="FF6B6A63"/>
      <name val="Calibri"/>
    </font>
    <font>
      <b/>
      <sz val="15.0"/>
      <color rgb="FF2B2A26"/>
      <name val="Space Mono"/>
    </font>
    <font>
      <b/>
      <sz val="18.0"/>
      <color rgb="FF2B2A26"/>
      <name val="Space Mono"/>
    </font>
    <font>
      <sz val="11.0"/>
      <color rgb="FF6B6A63"/>
      <name val="Space Mono"/>
    </font>
    <font>
      <sz val="11.0"/>
      <color rgb="FF1A1A1A"/>
      <name val="Space Mono"/>
    </font>
  </fonts>
  <fills count="6">
    <fill>
      <patternFill patternType="none"/>
    </fill>
    <fill>
      <patternFill patternType="lightGray"/>
    </fill>
    <fill>
      <patternFill patternType="solid">
        <fgColor rgb="FF6B95AC"/>
        <bgColor rgb="FF6B95AC"/>
      </patternFill>
    </fill>
    <fill>
      <patternFill patternType="solid">
        <fgColor rgb="FFFBEEC8"/>
        <bgColor rgb="FFFBEEC8"/>
      </patternFill>
    </fill>
    <fill>
      <patternFill patternType="solid">
        <fgColor rgb="FFF8F5EC"/>
        <bgColor rgb="FFF8F5EC"/>
      </patternFill>
    </fill>
    <fill>
      <patternFill patternType="solid">
        <fgColor rgb="FFF2C94C"/>
        <bgColor rgb="FFF2C94C"/>
      </patternFill>
    </fill>
  </fills>
  <borders count="3">
    <border/>
    <border>
      <left style="thin">
        <color rgb="FFD9D2BF"/>
      </left>
      <right style="thin">
        <color rgb="FFD9D2BF"/>
      </right>
      <top style="thin">
        <color rgb="FFD9D2BF"/>
      </top>
      <bottom style="thin">
        <color rgb="FFD9D2B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vertical="bottom"/>
    </xf>
    <xf borderId="0" fillId="0" fontId="5" numFmtId="0" xfId="0" applyAlignment="1" applyFont="1">
      <alignment shrinkToFit="0" vertical="bottom" wrapText="0"/>
    </xf>
    <xf borderId="1" fillId="2" fontId="6" numFmtId="0" xfId="0" applyAlignment="1" applyBorder="1" applyFill="1" applyFont="1">
      <alignment shrinkToFit="0" vertical="bottom" wrapText="0"/>
    </xf>
    <xf borderId="1" fillId="2" fontId="6" numFmtId="164" xfId="0" applyAlignment="1" applyBorder="1" applyFont="1" applyNumberFormat="1">
      <alignment shrinkToFit="0" vertical="bottom" wrapText="0"/>
    </xf>
    <xf borderId="2" fillId="3" fontId="7" numFmtId="0" xfId="0" applyAlignment="1" applyBorder="1" applyFill="1" applyFont="1">
      <alignment shrinkToFit="0" vertical="bottom" wrapText="0"/>
    </xf>
    <xf borderId="2" fillId="3" fontId="8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0" fontId="9" numFmtId="165" xfId="0" applyAlignment="1" applyBorder="1" applyFont="1" applyNumberFormat="1">
      <alignment shrinkToFit="0" vertical="bottom" wrapText="0"/>
    </xf>
    <xf borderId="1" fillId="4" fontId="4" numFmtId="0" xfId="0" applyAlignment="1" applyBorder="1" applyFill="1" applyFont="1">
      <alignment shrinkToFit="0" vertical="bottom" wrapText="0"/>
    </xf>
    <xf borderId="1" fillId="4" fontId="10" numFmtId="165" xfId="0" applyAlignment="1" applyBorder="1" applyFont="1" applyNumberFormat="1">
      <alignment shrinkToFit="0" vertical="bottom" wrapText="0"/>
    </xf>
    <xf borderId="2" fillId="5" fontId="7" numFmtId="0" xfId="0" applyAlignment="1" applyBorder="1" applyFill="1" applyFont="1">
      <alignment shrinkToFit="0" vertical="bottom" wrapText="0"/>
    </xf>
    <xf borderId="2" fillId="5" fontId="11" numFmtId="165" xfId="0" applyAlignment="1" applyBorder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1" fillId="0" fontId="13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shrinkToFit="0" vertical="bottom" wrapText="0"/>
    </xf>
    <xf borderId="1" fillId="0" fontId="14" numFmtId="166" xfId="0" applyAlignment="1" applyBorder="1" applyFont="1" applyNumberForma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1" fillId="4" fontId="17" numFmtId="0" xfId="0" applyAlignment="1" applyBorder="1" applyFont="1">
      <alignment shrinkToFit="0" vertical="bottom" wrapText="0"/>
    </xf>
    <xf borderId="1" fillId="4" fontId="8" numFmtId="0" xfId="0" applyAlignment="1" applyBorder="1" applyFont="1">
      <alignment shrinkToFit="0" vertical="bottom" wrapText="0"/>
    </xf>
    <xf borderId="1" fillId="5" fontId="17" numFmtId="0" xfId="0" applyAlignment="1" applyBorder="1" applyFont="1">
      <alignment shrinkToFit="0" vertical="bottom" wrapText="0"/>
    </xf>
    <xf borderId="1" fillId="5" fontId="8" numFmtId="0" xfId="0" applyAlignment="1" applyBorder="1" applyFont="1">
      <alignment shrinkToFit="0" vertical="bottom" wrapText="0"/>
    </xf>
    <xf borderId="1" fillId="4" fontId="18" numFmtId="167" xfId="0" applyAlignment="1" applyBorder="1" applyFont="1" applyNumberFormat="1">
      <alignment shrinkToFit="0" vertical="bottom" wrapText="0"/>
    </xf>
    <xf borderId="1" fillId="5" fontId="19" numFmtId="167" xfId="0" applyAlignment="1" applyBorder="1" applyFont="1" applyNumberFormat="1">
      <alignment shrinkToFit="0" vertical="bottom" wrapText="0"/>
    </xf>
    <xf borderId="2" fillId="2" fontId="6" numFmtId="0" xfId="0" applyAlignment="1" applyBorder="1" applyFont="1">
      <alignment shrinkToFit="0" vertical="bottom" wrapText="0"/>
    </xf>
    <xf borderId="2" fillId="2" fontId="6" numFmtId="168" xfId="0" applyAlignment="1" applyBorder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10" numFmtId="169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0" fillId="0" fontId="21" numFmtId="169" xfId="0" applyAlignment="1" applyFont="1" applyNumberFormat="1">
      <alignment shrinkToFit="0" vertical="bottom" wrapText="0"/>
    </xf>
    <xf borderId="0" fillId="0" fontId="21" numFmtId="170" xfId="0" applyAlignment="1" applyFont="1" applyNumberFormat="1">
      <alignment shrinkToFit="0" vertical="bottom" wrapText="0"/>
    </xf>
  </cellXfs>
  <cellStyles count="1">
    <cellStyle xfId="0" name="Normal" builtinId="0"/>
  </cellStyles>
  <dxfs count="2">
    <dxf>
      <font>
        <b/>
        <color rgb="FF1E7A3D"/>
        <name val="Space Mono"/>
      </font>
      <fill>
        <patternFill patternType="none"/>
      </fill>
      <border/>
    </dxf>
    <dxf>
      <font>
        <b/>
        <color rgb="FFB5563B"/>
        <name val="Space Mono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Net Worth Over Time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v>Total Net Worth</c:v>
          </c:tx>
          <c:spPr>
            <a:ln cmpd="sng" w="38100">
              <a:solidFill>
                <a:srgbClr val="4A7EBB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Dashboard!$C$13:$N$13</c:f>
            </c:strRef>
          </c:cat>
          <c:val>
            <c:numRef>
              <c:f>Dashboard!$C$14:$N$14</c:f>
              <c:numCache/>
            </c:numRef>
          </c:val>
          <c:smooth val="1"/>
        </c:ser>
        <c:axId val="1898121915"/>
        <c:axId val="359003587"/>
      </c:lineChart>
      <c:catAx>
        <c:axId val="18981219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359003587"/>
      </c:catAx>
      <c:valAx>
        <c:axId val="3590035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Calibri"/>
                  </a:rPr>
                  <a:t>Net Worth ($)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898121915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3</xdr:row>
      <xdr:rowOff>9525</xdr:rowOff>
    </xdr:from>
    <xdr:ext cx="3990975" cy="1590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16</xdr:row>
      <xdr:rowOff>76200</xdr:rowOff>
    </xdr:from>
    <xdr:ext cx="7505700" cy="378142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92.0"/>
    <col customWidth="1" min="3" max="26" width="8.71"/>
  </cols>
  <sheetData>
    <row r="2">
      <c r="B2" s="1" t="s">
        <v>0</v>
      </c>
    </row>
    <row r="4" ht="128.25" customHeight="1">
      <c r="B4" s="2"/>
    </row>
    <row r="5">
      <c r="B5" s="2"/>
    </row>
    <row r="6">
      <c r="B6" s="2" t="s">
        <v>1</v>
      </c>
    </row>
    <row r="7" ht="99.75" customHeight="1">
      <c r="B7" s="3" t="s">
        <v>2</v>
      </c>
    </row>
    <row r="9">
      <c r="B9" s="2" t="s">
        <v>3</v>
      </c>
    </row>
    <row r="10" ht="64.5" customHeight="1">
      <c r="B10" s="4" t="s">
        <v>4</v>
      </c>
    </row>
    <row r="12">
      <c r="B12" s="5" t="s">
        <v>5</v>
      </c>
    </row>
    <row r="13">
      <c r="B13" s="5" t="s">
        <v>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8.0"/>
    <col customWidth="1" min="3" max="14" width="13.0"/>
    <col customWidth="1" min="15" max="26" width="8.71"/>
  </cols>
  <sheetData>
    <row r="1">
      <c r="B1" s="6" t="s">
        <v>7</v>
      </c>
    </row>
    <row r="2">
      <c r="B2" s="7" t="s">
        <v>8</v>
      </c>
      <c r="C2" s="8">
        <v>46023.0</v>
      </c>
      <c r="D2" s="8">
        <v>46054.0</v>
      </c>
      <c r="E2" s="8">
        <v>46082.0</v>
      </c>
      <c r="F2" s="8">
        <v>46113.0</v>
      </c>
      <c r="G2" s="8">
        <v>46143.0</v>
      </c>
      <c r="H2" s="8">
        <v>46174.0</v>
      </c>
      <c r="I2" s="8">
        <v>46204.0</v>
      </c>
      <c r="J2" s="8">
        <v>46235.0</v>
      </c>
      <c r="K2" s="8">
        <v>46266.0</v>
      </c>
      <c r="L2" s="8">
        <v>46296.0</v>
      </c>
      <c r="M2" s="8">
        <v>46327.0</v>
      </c>
      <c r="N2" s="8">
        <v>46357.0</v>
      </c>
    </row>
    <row r="4">
      <c r="B4" s="9" t="s">
        <v>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>
      <c r="B5" s="11" t="s">
        <v>10</v>
      </c>
      <c r="C5" s="12">
        <v>21572.75</v>
      </c>
      <c r="D5" s="12">
        <v>23101.0</v>
      </c>
      <c r="E5" s="12">
        <v>23759.0</v>
      </c>
      <c r="F5" s="12">
        <v>35022.0</v>
      </c>
      <c r="G5" s="12">
        <v>38383.0</v>
      </c>
      <c r="H5" s="12">
        <v>40094.0</v>
      </c>
      <c r="I5" s="12">
        <v>43778.0</v>
      </c>
      <c r="J5" s="12"/>
      <c r="K5" s="12"/>
      <c r="L5" s="12"/>
      <c r="M5" s="12"/>
      <c r="N5" s="12"/>
    </row>
    <row r="6"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>
      <c r="B7" s="11" t="s">
        <v>12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>
      <c r="B8" s="13" t="s">
        <v>13</v>
      </c>
      <c r="C8" s="14">
        <f t="shared" ref="C8:N8" si="1">IF(COUNT(C5:C7)=0,"",SUM(C5:C7))</f>
        <v>21572.75</v>
      </c>
      <c r="D8" s="14">
        <f t="shared" si="1"/>
        <v>23101</v>
      </c>
      <c r="E8" s="14">
        <f t="shared" si="1"/>
        <v>23759</v>
      </c>
      <c r="F8" s="14">
        <f t="shared" si="1"/>
        <v>35022</v>
      </c>
      <c r="G8" s="14">
        <f t="shared" si="1"/>
        <v>38383</v>
      </c>
      <c r="H8" s="14">
        <f t="shared" si="1"/>
        <v>40094</v>
      </c>
      <c r="I8" s="14">
        <f t="shared" si="1"/>
        <v>43778</v>
      </c>
      <c r="J8" s="14" t="str">
        <f t="shared" si="1"/>
        <v/>
      </c>
      <c r="K8" s="14" t="str">
        <f t="shared" si="1"/>
        <v/>
      </c>
      <c r="L8" s="14" t="str">
        <f t="shared" si="1"/>
        <v/>
      </c>
      <c r="M8" s="14" t="str">
        <f t="shared" si="1"/>
        <v/>
      </c>
      <c r="N8" s="14" t="str">
        <f t="shared" si="1"/>
        <v/>
      </c>
    </row>
    <row r="10">
      <c r="B10" s="9" t="s">
        <v>14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>
      <c r="B11" s="11" t="s">
        <v>15</v>
      </c>
      <c r="C11" s="12">
        <v>11838.62</v>
      </c>
      <c r="D11" s="12">
        <v>14874.0</v>
      </c>
      <c r="E11" s="12">
        <v>17190.0</v>
      </c>
      <c r="F11" s="12">
        <v>24355.0</v>
      </c>
      <c r="G11" s="12">
        <v>24743.0</v>
      </c>
      <c r="H11" s="12">
        <v>25270.0</v>
      </c>
      <c r="I11" s="12">
        <v>26167.0</v>
      </c>
      <c r="J11" s="12"/>
      <c r="K11" s="12"/>
      <c r="L11" s="12"/>
      <c r="M11" s="12"/>
      <c r="N11" s="12"/>
    </row>
    <row r="12">
      <c r="B12" s="11" t="s">
        <v>16</v>
      </c>
      <c r="C12" s="12"/>
      <c r="D12" s="12">
        <v>895.0</v>
      </c>
      <c r="E12" s="12">
        <v>1801.0</v>
      </c>
      <c r="F12" s="12">
        <v>3945.0</v>
      </c>
      <c r="G12" s="12">
        <v>4000.0</v>
      </c>
      <c r="H12" s="12">
        <v>4311.0</v>
      </c>
      <c r="I12" s="12">
        <v>5054.0</v>
      </c>
      <c r="J12" s="12"/>
      <c r="K12" s="12"/>
      <c r="L12" s="12"/>
      <c r="M12" s="12"/>
      <c r="N12" s="12"/>
    </row>
    <row r="13"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>
      <c r="B14" s="13" t="s">
        <v>13</v>
      </c>
      <c r="C14" s="14">
        <f t="shared" ref="C14:N14" si="2">IF(COUNT(C11:C13)=0,"",SUM(C11:C13))</f>
        <v>11838.62</v>
      </c>
      <c r="D14" s="14">
        <f t="shared" si="2"/>
        <v>15769</v>
      </c>
      <c r="E14" s="14">
        <f t="shared" si="2"/>
        <v>18991</v>
      </c>
      <c r="F14" s="14">
        <f t="shared" si="2"/>
        <v>28300</v>
      </c>
      <c r="G14" s="14">
        <f t="shared" si="2"/>
        <v>28743</v>
      </c>
      <c r="H14" s="14">
        <f t="shared" si="2"/>
        <v>29581</v>
      </c>
      <c r="I14" s="14">
        <f t="shared" si="2"/>
        <v>31221</v>
      </c>
      <c r="J14" s="14" t="str">
        <f t="shared" si="2"/>
        <v/>
      </c>
      <c r="K14" s="14" t="str">
        <f t="shared" si="2"/>
        <v/>
      </c>
      <c r="L14" s="14" t="str">
        <f t="shared" si="2"/>
        <v/>
      </c>
      <c r="M14" s="14" t="str">
        <f t="shared" si="2"/>
        <v/>
      </c>
      <c r="N14" s="14" t="str">
        <f t="shared" si="2"/>
        <v/>
      </c>
    </row>
    <row r="16">
      <c r="B16" s="9" t="s">
        <v>18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>
      <c r="B17" s="11" t="s">
        <v>19</v>
      </c>
      <c r="C17" s="12">
        <v>2241.0</v>
      </c>
      <c r="D17" s="12">
        <v>4560.0</v>
      </c>
      <c r="E17" s="12">
        <v>4683.0</v>
      </c>
      <c r="F17" s="12">
        <v>4831.0</v>
      </c>
      <c r="G17" s="12">
        <v>4550.0</v>
      </c>
      <c r="H17" s="12">
        <v>2050.0</v>
      </c>
      <c r="I17" s="12">
        <v>9742.0</v>
      </c>
      <c r="J17" s="12"/>
      <c r="K17" s="12"/>
      <c r="L17" s="12"/>
      <c r="M17" s="12"/>
      <c r="N17" s="12"/>
    </row>
    <row r="18">
      <c r="B18" s="11" t="s">
        <v>20</v>
      </c>
      <c r="C18" s="12">
        <v>1943.0</v>
      </c>
      <c r="D18" s="12">
        <v>3306.0</v>
      </c>
      <c r="E18" s="12">
        <v>6066.0</v>
      </c>
      <c r="F18" s="12">
        <v>13351.0</v>
      </c>
      <c r="G18" s="12">
        <v>13387.0</v>
      </c>
      <c r="H18" s="12">
        <v>15000.0</v>
      </c>
      <c r="I18" s="12">
        <v>17500.0</v>
      </c>
      <c r="J18" s="12"/>
      <c r="K18" s="12"/>
      <c r="L18" s="12"/>
      <c r="M18" s="12"/>
      <c r="N18" s="12"/>
    </row>
    <row r="19">
      <c r="B19" s="11" t="s">
        <v>21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>
      <c r="B20" s="13" t="s">
        <v>13</v>
      </c>
      <c r="C20" s="14">
        <f t="shared" ref="C20:N20" si="3">IF(COUNT(C17:C19)=0,"",SUM(C17:C19))</f>
        <v>4184</v>
      </c>
      <c r="D20" s="14">
        <f t="shared" si="3"/>
        <v>7866</v>
      </c>
      <c r="E20" s="14">
        <f t="shared" si="3"/>
        <v>10749</v>
      </c>
      <c r="F20" s="14">
        <f t="shared" si="3"/>
        <v>18182</v>
      </c>
      <c r="G20" s="14">
        <f t="shared" si="3"/>
        <v>17937</v>
      </c>
      <c r="H20" s="14">
        <f t="shared" si="3"/>
        <v>17050</v>
      </c>
      <c r="I20" s="14">
        <f t="shared" si="3"/>
        <v>27242</v>
      </c>
      <c r="J20" s="14" t="str">
        <f t="shared" si="3"/>
        <v/>
      </c>
      <c r="K20" s="14" t="str">
        <f t="shared" si="3"/>
        <v/>
      </c>
      <c r="L20" s="14" t="str">
        <f t="shared" si="3"/>
        <v/>
      </c>
      <c r="M20" s="14" t="str">
        <f t="shared" si="3"/>
        <v/>
      </c>
      <c r="N20" s="14" t="str">
        <f t="shared" si="3"/>
        <v/>
      </c>
    </row>
    <row r="21" ht="15.75" customHeight="1"/>
    <row r="22" ht="15.75" customHeight="1">
      <c r="B22" s="9" t="s">
        <v>22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ht="15.75" customHeight="1">
      <c r="B23" s="11" t="s">
        <v>23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15.75" customHeight="1">
      <c r="B24" s="13" t="s">
        <v>13</v>
      </c>
      <c r="C24" s="14" t="str">
        <f t="shared" ref="C24:N24" si="4">IF(COUNT(C23)=0,"",SUM(C23))</f>
        <v/>
      </c>
      <c r="D24" s="14" t="str">
        <f t="shared" si="4"/>
        <v/>
      </c>
      <c r="E24" s="14" t="str">
        <f t="shared" si="4"/>
        <v/>
      </c>
      <c r="F24" s="14" t="str">
        <f t="shared" si="4"/>
        <v/>
      </c>
      <c r="G24" s="14" t="str">
        <f t="shared" si="4"/>
        <v/>
      </c>
      <c r="H24" s="14" t="str">
        <f t="shared" si="4"/>
        <v/>
      </c>
      <c r="I24" s="14" t="str">
        <f t="shared" si="4"/>
        <v/>
      </c>
      <c r="J24" s="14" t="str">
        <f t="shared" si="4"/>
        <v/>
      </c>
      <c r="K24" s="14" t="str">
        <f t="shared" si="4"/>
        <v/>
      </c>
      <c r="L24" s="14" t="str">
        <f t="shared" si="4"/>
        <v/>
      </c>
      <c r="M24" s="14" t="str">
        <f t="shared" si="4"/>
        <v/>
      </c>
      <c r="N24" s="14" t="str">
        <f t="shared" si="4"/>
        <v/>
      </c>
    </row>
    <row r="25" ht="15.75" customHeight="1"/>
    <row r="26" ht="15.75" customHeight="1">
      <c r="B26" s="9" t="s">
        <v>24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ht="15.75" customHeight="1">
      <c r="B27" s="11" t="s">
        <v>25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15.75" customHeight="1">
      <c r="B28" s="11" t="s">
        <v>26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15.75" customHeight="1">
      <c r="B29" s="13" t="s">
        <v>13</v>
      </c>
      <c r="C29" s="14" t="str">
        <f t="shared" ref="C29:N29" si="5">IF(COUNT(C27:C28)=0,"",SUM(C27:C28))</f>
        <v/>
      </c>
      <c r="D29" s="14" t="str">
        <f t="shared" si="5"/>
        <v/>
      </c>
      <c r="E29" s="14" t="str">
        <f t="shared" si="5"/>
        <v/>
      </c>
      <c r="F29" s="14" t="str">
        <f t="shared" si="5"/>
        <v/>
      </c>
      <c r="G29" s="14" t="str">
        <f t="shared" si="5"/>
        <v/>
      </c>
      <c r="H29" s="14" t="str">
        <f t="shared" si="5"/>
        <v/>
      </c>
      <c r="I29" s="14" t="str">
        <f t="shared" si="5"/>
        <v/>
      </c>
      <c r="J29" s="14" t="str">
        <f t="shared" si="5"/>
        <v/>
      </c>
      <c r="K29" s="14" t="str">
        <f t="shared" si="5"/>
        <v/>
      </c>
      <c r="L29" s="14" t="str">
        <f t="shared" si="5"/>
        <v/>
      </c>
      <c r="M29" s="14" t="str">
        <f t="shared" si="5"/>
        <v/>
      </c>
      <c r="N29" s="14" t="str">
        <f t="shared" si="5"/>
        <v/>
      </c>
    </row>
    <row r="30" ht="15.75" customHeight="1"/>
    <row r="31" ht="15.75" customHeight="1">
      <c r="B31" s="9" t="s">
        <v>27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ht="15.75" customHeight="1">
      <c r="B32" s="11" t="s">
        <v>28</v>
      </c>
      <c r="C32" s="12">
        <v>4000.0</v>
      </c>
      <c r="D32" s="12">
        <v>4000.0</v>
      </c>
      <c r="E32" s="12">
        <v>4000.0</v>
      </c>
      <c r="F32" s="12">
        <v>4000.0</v>
      </c>
      <c r="G32" s="12">
        <v>4000.0</v>
      </c>
      <c r="H32" s="12">
        <v>4000.0</v>
      </c>
      <c r="I32" s="12">
        <v>4000.0</v>
      </c>
      <c r="J32" s="12"/>
      <c r="K32" s="12"/>
      <c r="L32" s="12"/>
      <c r="M32" s="12"/>
      <c r="N32" s="12"/>
    </row>
    <row r="33" ht="15.75" customHeight="1">
      <c r="B33" s="13" t="s">
        <v>13</v>
      </c>
      <c r="C33" s="14">
        <f t="shared" ref="C33:N33" si="6">IF(COUNT(C32)=0,"",SUM(C32))</f>
        <v>4000</v>
      </c>
      <c r="D33" s="14">
        <f t="shared" si="6"/>
        <v>4000</v>
      </c>
      <c r="E33" s="14">
        <f t="shared" si="6"/>
        <v>4000</v>
      </c>
      <c r="F33" s="14">
        <f t="shared" si="6"/>
        <v>4000</v>
      </c>
      <c r="G33" s="14">
        <f t="shared" si="6"/>
        <v>4000</v>
      </c>
      <c r="H33" s="14">
        <f t="shared" si="6"/>
        <v>4000</v>
      </c>
      <c r="I33" s="14">
        <f t="shared" si="6"/>
        <v>4000</v>
      </c>
      <c r="J33" s="14" t="str">
        <f t="shared" si="6"/>
        <v/>
      </c>
      <c r="K33" s="14" t="str">
        <f t="shared" si="6"/>
        <v/>
      </c>
      <c r="L33" s="14" t="str">
        <f t="shared" si="6"/>
        <v/>
      </c>
      <c r="M33" s="14" t="str">
        <f t="shared" si="6"/>
        <v/>
      </c>
      <c r="N33" s="14" t="str">
        <f t="shared" si="6"/>
        <v/>
      </c>
    </row>
    <row r="34" ht="15.75" customHeight="1"/>
    <row r="35" ht="15.75" customHeight="1">
      <c r="B35" s="15" t="s">
        <v>29</v>
      </c>
      <c r="C35" s="16">
        <f t="shared" ref="C35:N35" si="7">IF(COUNT(C8,C14,C20,C24,C29,C33)=0,"",SUM(C8,C14,C20,C24,C29,C33))</f>
        <v>41595.37</v>
      </c>
      <c r="D35" s="16">
        <f t="shared" si="7"/>
        <v>50736</v>
      </c>
      <c r="E35" s="16">
        <f t="shared" si="7"/>
        <v>57499</v>
      </c>
      <c r="F35" s="16">
        <f t="shared" si="7"/>
        <v>85504</v>
      </c>
      <c r="G35" s="16">
        <f t="shared" si="7"/>
        <v>89063</v>
      </c>
      <c r="H35" s="16">
        <f t="shared" si="7"/>
        <v>90725</v>
      </c>
      <c r="I35" s="16">
        <f t="shared" si="7"/>
        <v>106241</v>
      </c>
      <c r="J35" s="16" t="str">
        <f t="shared" si="7"/>
        <v/>
      </c>
      <c r="K35" s="16" t="str">
        <f t="shared" si="7"/>
        <v/>
      </c>
      <c r="L35" s="16" t="str">
        <f t="shared" si="7"/>
        <v/>
      </c>
      <c r="M35" s="16" t="str">
        <f t="shared" si="7"/>
        <v/>
      </c>
      <c r="N35" s="16" t="str">
        <f t="shared" si="7"/>
        <v/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8.0"/>
    <col customWidth="1" min="3" max="14" width="13.0"/>
    <col customWidth="1" min="15" max="26" width="8.71"/>
  </cols>
  <sheetData>
    <row r="1">
      <c r="B1" s="6" t="s">
        <v>30</v>
      </c>
    </row>
    <row r="2">
      <c r="B2" s="7" t="s">
        <v>8</v>
      </c>
      <c r="C2" s="8">
        <v>46023.0</v>
      </c>
      <c r="D2" s="8">
        <v>46054.0</v>
      </c>
      <c r="E2" s="8">
        <v>46082.0</v>
      </c>
      <c r="F2" s="8">
        <v>46113.0</v>
      </c>
      <c r="G2" s="8">
        <v>46143.0</v>
      </c>
      <c r="H2" s="8">
        <v>46174.0</v>
      </c>
      <c r="I2" s="8">
        <v>46204.0</v>
      </c>
      <c r="J2" s="8">
        <v>46235.0</v>
      </c>
      <c r="K2" s="8">
        <v>46266.0</v>
      </c>
      <c r="L2" s="8">
        <v>46296.0</v>
      </c>
      <c r="M2" s="8">
        <v>46327.0</v>
      </c>
      <c r="N2" s="8">
        <v>46357.0</v>
      </c>
    </row>
    <row r="4">
      <c r="B4" s="9" t="s">
        <v>31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>
      <c r="B5" s="11" t="s">
        <v>32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>
      <c r="B6" s="11" t="s">
        <v>33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>
      <c r="B7" s="13" t="s">
        <v>13</v>
      </c>
      <c r="C7" s="14" t="str">
        <f t="shared" ref="C7:N7" si="1">IF(COUNT(C5:C6)=0,"",SUM(C5:C6))</f>
        <v/>
      </c>
      <c r="D7" s="14" t="str">
        <f t="shared" si="1"/>
        <v/>
      </c>
      <c r="E7" s="14" t="str">
        <f t="shared" si="1"/>
        <v/>
      </c>
      <c r="F7" s="14" t="str">
        <f t="shared" si="1"/>
        <v/>
      </c>
      <c r="G7" s="14" t="str">
        <f t="shared" si="1"/>
        <v/>
      </c>
      <c r="H7" s="14" t="str">
        <f t="shared" si="1"/>
        <v/>
      </c>
      <c r="I7" s="14" t="str">
        <f t="shared" si="1"/>
        <v/>
      </c>
      <c r="J7" s="14" t="str">
        <f t="shared" si="1"/>
        <v/>
      </c>
      <c r="K7" s="14" t="str">
        <f t="shared" si="1"/>
        <v/>
      </c>
      <c r="L7" s="14" t="str">
        <f t="shared" si="1"/>
        <v/>
      </c>
      <c r="M7" s="14" t="str">
        <f t="shared" si="1"/>
        <v/>
      </c>
      <c r="N7" s="14" t="str">
        <f t="shared" si="1"/>
        <v/>
      </c>
    </row>
    <row r="9">
      <c r="B9" s="9" t="s">
        <v>34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>
      <c r="B10" s="11" t="s">
        <v>35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>
      <c r="B11" s="11" t="s">
        <v>36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>
      <c r="B12" s="11" t="s">
        <v>37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>
      <c r="B13" s="13" t="s">
        <v>13</v>
      </c>
      <c r="C13" s="14" t="str">
        <f t="shared" ref="C13:N13" si="2">IF(COUNT(C10:C12)=0,"",SUM(C10:C12))</f>
        <v/>
      </c>
      <c r="D13" s="14" t="str">
        <f t="shared" si="2"/>
        <v/>
      </c>
      <c r="E13" s="14" t="str">
        <f t="shared" si="2"/>
        <v/>
      </c>
      <c r="F13" s="14" t="str">
        <f t="shared" si="2"/>
        <v/>
      </c>
      <c r="G13" s="14" t="str">
        <f t="shared" si="2"/>
        <v/>
      </c>
      <c r="H13" s="14" t="str">
        <f t="shared" si="2"/>
        <v/>
      </c>
      <c r="I13" s="14" t="str">
        <f t="shared" si="2"/>
        <v/>
      </c>
      <c r="J13" s="14" t="str">
        <f t="shared" si="2"/>
        <v/>
      </c>
      <c r="K13" s="14" t="str">
        <f t="shared" si="2"/>
        <v/>
      </c>
      <c r="L13" s="14" t="str">
        <f t="shared" si="2"/>
        <v/>
      </c>
      <c r="M13" s="14" t="str">
        <f t="shared" si="2"/>
        <v/>
      </c>
      <c r="N13" s="14" t="str">
        <f t="shared" si="2"/>
        <v/>
      </c>
    </row>
    <row r="15">
      <c r="B15" s="15" t="s">
        <v>38</v>
      </c>
      <c r="C15" s="16" t="str">
        <f t="shared" ref="C15:N15" si="3">IF(COUNT(C7,C13)=0,"",SUM(C7,C13))</f>
        <v/>
      </c>
      <c r="D15" s="16" t="str">
        <f t="shared" si="3"/>
        <v/>
      </c>
      <c r="E15" s="16" t="str">
        <f t="shared" si="3"/>
        <v/>
      </c>
      <c r="F15" s="16" t="str">
        <f t="shared" si="3"/>
        <v/>
      </c>
      <c r="G15" s="16" t="str">
        <f t="shared" si="3"/>
        <v/>
      </c>
      <c r="H15" s="16" t="str">
        <f t="shared" si="3"/>
        <v/>
      </c>
      <c r="I15" s="16" t="str">
        <f t="shared" si="3"/>
        <v/>
      </c>
      <c r="J15" s="16" t="str">
        <f t="shared" si="3"/>
        <v/>
      </c>
      <c r="K15" s="16" t="str">
        <f t="shared" si="3"/>
        <v/>
      </c>
      <c r="L15" s="16" t="str">
        <f t="shared" si="3"/>
        <v/>
      </c>
      <c r="M15" s="16" t="str">
        <f t="shared" si="3"/>
        <v/>
      </c>
      <c r="N15" s="16" t="str">
        <f t="shared" si="3"/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6.0"/>
    <col customWidth="1" min="3" max="3" width="16.0"/>
    <col customWidth="1" min="4" max="4" width="12.0"/>
    <col customWidth="1" min="5" max="6" width="15.0"/>
    <col customWidth="1" min="7" max="7" width="14.0"/>
    <col customWidth="1" min="8" max="8" width="24.0"/>
    <col customWidth="1" min="9" max="26" width="8.71"/>
  </cols>
  <sheetData>
    <row r="1">
      <c r="B1" s="6" t="s">
        <v>39</v>
      </c>
    </row>
    <row r="3">
      <c r="B3" s="17" t="s">
        <v>40</v>
      </c>
    </row>
    <row r="4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3</v>
      </c>
    </row>
    <row r="5">
      <c r="B5" s="18" t="s">
        <v>47</v>
      </c>
      <c r="C5" s="18" t="s">
        <v>48</v>
      </c>
      <c r="D5" s="19">
        <v>85000.0</v>
      </c>
      <c r="E5" s="19">
        <v>1.0</v>
      </c>
      <c r="F5" s="20">
        <f t="shared" ref="F5:F59" si="1">IF(AND(D5&lt;&gt;"",E5&lt;&gt;""),(D5*E5)/100,"")</f>
        <v>850</v>
      </c>
      <c r="G5" s="21"/>
      <c r="H5" s="21"/>
    </row>
    <row r="6">
      <c r="B6" s="18" t="s">
        <v>49</v>
      </c>
      <c r="C6" s="18" t="s">
        <v>48</v>
      </c>
      <c r="D6" s="19">
        <v>25000.0</v>
      </c>
      <c r="E6" s="19">
        <v>1.0</v>
      </c>
      <c r="F6" s="20">
        <f t="shared" si="1"/>
        <v>250</v>
      </c>
      <c r="G6" s="21"/>
      <c r="H6" s="21"/>
    </row>
    <row r="7">
      <c r="B7" s="18" t="s">
        <v>50</v>
      </c>
      <c r="C7" s="18" t="s">
        <v>51</v>
      </c>
      <c r="D7" s="19">
        <v>100000.0</v>
      </c>
      <c r="E7" s="19">
        <v>1.2</v>
      </c>
      <c r="F7" s="20">
        <f t="shared" si="1"/>
        <v>1200</v>
      </c>
      <c r="G7" s="21"/>
      <c r="H7" s="21"/>
    </row>
    <row r="8">
      <c r="B8" s="21"/>
      <c r="C8" s="21"/>
      <c r="D8" s="21"/>
      <c r="E8" s="21"/>
      <c r="F8" s="20" t="str">
        <f t="shared" si="1"/>
        <v/>
      </c>
      <c r="G8" s="21"/>
      <c r="H8" s="21"/>
    </row>
    <row r="9">
      <c r="B9" s="21"/>
      <c r="C9" s="21"/>
      <c r="D9" s="21"/>
      <c r="E9" s="21"/>
      <c r="F9" s="20" t="str">
        <f t="shared" si="1"/>
        <v/>
      </c>
      <c r="G9" s="21"/>
      <c r="H9" s="21"/>
    </row>
    <row r="10">
      <c r="B10" s="21"/>
      <c r="C10" s="21"/>
      <c r="D10" s="21"/>
      <c r="E10" s="21"/>
      <c r="F10" s="20" t="str">
        <f t="shared" si="1"/>
        <v/>
      </c>
      <c r="G10" s="21"/>
      <c r="H10" s="21"/>
    </row>
    <row r="11">
      <c r="B11" s="21"/>
      <c r="C11" s="21"/>
      <c r="D11" s="21"/>
      <c r="E11" s="21"/>
      <c r="F11" s="20" t="str">
        <f t="shared" si="1"/>
        <v/>
      </c>
      <c r="G11" s="21"/>
      <c r="H11" s="21"/>
    </row>
    <row r="12">
      <c r="B12" s="21"/>
      <c r="C12" s="21"/>
      <c r="D12" s="21"/>
      <c r="E12" s="21"/>
      <c r="F12" s="20" t="str">
        <f t="shared" si="1"/>
        <v/>
      </c>
      <c r="G12" s="21"/>
      <c r="H12" s="21"/>
    </row>
    <row r="13">
      <c r="B13" s="21"/>
      <c r="C13" s="21"/>
      <c r="D13" s="21"/>
      <c r="E13" s="21"/>
      <c r="F13" s="20" t="str">
        <f t="shared" si="1"/>
        <v/>
      </c>
      <c r="G13" s="21"/>
      <c r="H13" s="21"/>
    </row>
    <row r="14">
      <c r="B14" s="21"/>
      <c r="C14" s="21"/>
      <c r="D14" s="21"/>
      <c r="E14" s="21"/>
      <c r="F14" s="20" t="str">
        <f t="shared" si="1"/>
        <v/>
      </c>
      <c r="G14" s="21"/>
      <c r="H14" s="21"/>
    </row>
    <row r="15">
      <c r="B15" s="21"/>
      <c r="C15" s="21"/>
      <c r="D15" s="21"/>
      <c r="E15" s="21"/>
      <c r="F15" s="20" t="str">
        <f t="shared" si="1"/>
        <v/>
      </c>
      <c r="G15" s="21"/>
      <c r="H15" s="21"/>
    </row>
    <row r="16">
      <c r="B16" s="21"/>
      <c r="C16" s="21"/>
      <c r="D16" s="21"/>
      <c r="E16" s="21"/>
      <c r="F16" s="20" t="str">
        <f t="shared" si="1"/>
        <v/>
      </c>
      <c r="G16" s="21"/>
      <c r="H16" s="21"/>
    </row>
    <row r="17">
      <c r="B17" s="21"/>
      <c r="C17" s="21"/>
      <c r="D17" s="21"/>
      <c r="E17" s="21"/>
      <c r="F17" s="20" t="str">
        <f t="shared" si="1"/>
        <v/>
      </c>
      <c r="G17" s="21"/>
      <c r="H17" s="21"/>
    </row>
    <row r="18">
      <c r="B18" s="21"/>
      <c r="C18" s="21"/>
      <c r="D18" s="21"/>
      <c r="E18" s="21"/>
      <c r="F18" s="20" t="str">
        <f t="shared" si="1"/>
        <v/>
      </c>
      <c r="G18" s="21"/>
      <c r="H18" s="21"/>
    </row>
    <row r="19">
      <c r="B19" s="21"/>
      <c r="C19" s="21"/>
      <c r="D19" s="21"/>
      <c r="E19" s="21"/>
      <c r="F19" s="20" t="str">
        <f t="shared" si="1"/>
        <v/>
      </c>
      <c r="G19" s="21"/>
      <c r="H19" s="21"/>
    </row>
    <row r="20">
      <c r="B20" s="21"/>
      <c r="C20" s="21"/>
      <c r="D20" s="21"/>
      <c r="E20" s="21"/>
      <c r="F20" s="20" t="str">
        <f t="shared" si="1"/>
        <v/>
      </c>
      <c r="G20" s="21"/>
      <c r="H20" s="21"/>
    </row>
    <row r="21" ht="15.75" customHeight="1">
      <c r="B21" s="21"/>
      <c r="C21" s="21"/>
      <c r="D21" s="21"/>
      <c r="E21" s="21"/>
      <c r="F21" s="20" t="str">
        <f t="shared" si="1"/>
        <v/>
      </c>
      <c r="G21" s="21"/>
      <c r="H21" s="21"/>
    </row>
    <row r="22" ht="15.75" customHeight="1">
      <c r="B22" s="21"/>
      <c r="C22" s="21"/>
      <c r="D22" s="21"/>
      <c r="E22" s="21"/>
      <c r="F22" s="20" t="str">
        <f t="shared" si="1"/>
        <v/>
      </c>
      <c r="G22" s="21"/>
      <c r="H22" s="21"/>
    </row>
    <row r="23" ht="15.75" customHeight="1">
      <c r="B23" s="21"/>
      <c r="C23" s="21"/>
      <c r="D23" s="21"/>
      <c r="E23" s="21"/>
      <c r="F23" s="20" t="str">
        <f t="shared" si="1"/>
        <v/>
      </c>
      <c r="G23" s="21"/>
      <c r="H23" s="21"/>
    </row>
    <row r="24" ht="15.75" customHeight="1">
      <c r="B24" s="21"/>
      <c r="C24" s="21"/>
      <c r="D24" s="21"/>
      <c r="E24" s="21"/>
      <c r="F24" s="20" t="str">
        <f t="shared" si="1"/>
        <v/>
      </c>
      <c r="G24" s="21"/>
      <c r="H24" s="21"/>
    </row>
    <row r="25" ht="15.75" customHeight="1">
      <c r="B25" s="21"/>
      <c r="C25" s="21"/>
      <c r="D25" s="21"/>
      <c r="E25" s="21"/>
      <c r="F25" s="20" t="str">
        <f t="shared" si="1"/>
        <v/>
      </c>
      <c r="G25" s="21"/>
      <c r="H25" s="21"/>
    </row>
    <row r="26" ht="15.75" customHeight="1">
      <c r="B26" s="21"/>
      <c r="C26" s="21"/>
      <c r="D26" s="21"/>
      <c r="E26" s="21"/>
      <c r="F26" s="20" t="str">
        <f t="shared" si="1"/>
        <v/>
      </c>
      <c r="G26" s="21"/>
      <c r="H26" s="21"/>
    </row>
    <row r="27" ht="15.75" customHeight="1">
      <c r="B27" s="21"/>
      <c r="C27" s="21"/>
      <c r="D27" s="21"/>
      <c r="E27" s="21"/>
      <c r="F27" s="20" t="str">
        <f t="shared" si="1"/>
        <v/>
      </c>
      <c r="G27" s="21"/>
      <c r="H27" s="21"/>
    </row>
    <row r="28" ht="15.75" customHeight="1">
      <c r="B28" s="21"/>
      <c r="C28" s="21"/>
      <c r="D28" s="21"/>
      <c r="E28" s="21"/>
      <c r="F28" s="20" t="str">
        <f t="shared" si="1"/>
        <v/>
      </c>
      <c r="G28" s="21"/>
      <c r="H28" s="21"/>
    </row>
    <row r="29" ht="15.75" customHeight="1">
      <c r="B29" s="21"/>
      <c r="C29" s="21"/>
      <c r="D29" s="21"/>
      <c r="E29" s="21"/>
      <c r="F29" s="20" t="str">
        <f t="shared" si="1"/>
        <v/>
      </c>
      <c r="G29" s="21"/>
      <c r="H29" s="21"/>
    </row>
    <row r="30" ht="15.75" customHeight="1">
      <c r="B30" s="21"/>
      <c r="C30" s="21"/>
      <c r="D30" s="21"/>
      <c r="E30" s="21"/>
      <c r="F30" s="20" t="str">
        <f t="shared" si="1"/>
        <v/>
      </c>
      <c r="G30" s="21"/>
      <c r="H30" s="21"/>
    </row>
    <row r="31" ht="15.75" customHeight="1">
      <c r="B31" s="21"/>
      <c r="C31" s="21"/>
      <c r="D31" s="21"/>
      <c r="E31" s="21"/>
      <c r="F31" s="20" t="str">
        <f t="shared" si="1"/>
        <v/>
      </c>
      <c r="G31" s="21"/>
      <c r="H31" s="21"/>
    </row>
    <row r="32" ht="15.75" customHeight="1">
      <c r="B32" s="21"/>
      <c r="C32" s="21"/>
      <c r="D32" s="21"/>
      <c r="E32" s="21"/>
      <c r="F32" s="20" t="str">
        <f t="shared" si="1"/>
        <v/>
      </c>
      <c r="G32" s="21"/>
      <c r="H32" s="21"/>
    </row>
    <row r="33" ht="15.75" customHeight="1">
      <c r="B33" s="21"/>
      <c r="C33" s="21"/>
      <c r="D33" s="21"/>
      <c r="E33" s="21"/>
      <c r="F33" s="20" t="str">
        <f t="shared" si="1"/>
        <v/>
      </c>
      <c r="G33" s="21"/>
      <c r="H33" s="21"/>
    </row>
    <row r="34" ht="15.75" customHeight="1">
      <c r="B34" s="21"/>
      <c r="C34" s="21"/>
      <c r="D34" s="21"/>
      <c r="E34" s="21"/>
      <c r="F34" s="20" t="str">
        <f t="shared" si="1"/>
        <v/>
      </c>
      <c r="G34" s="21"/>
      <c r="H34" s="21"/>
    </row>
    <row r="35" ht="15.75" customHeight="1">
      <c r="B35" s="21"/>
      <c r="C35" s="21"/>
      <c r="D35" s="21"/>
      <c r="E35" s="21"/>
      <c r="F35" s="20" t="str">
        <f t="shared" si="1"/>
        <v/>
      </c>
      <c r="G35" s="21"/>
      <c r="H35" s="21"/>
    </row>
    <row r="36" ht="15.75" customHeight="1">
      <c r="B36" s="21"/>
      <c r="C36" s="21"/>
      <c r="D36" s="21"/>
      <c r="E36" s="21"/>
      <c r="F36" s="20" t="str">
        <f t="shared" si="1"/>
        <v/>
      </c>
      <c r="G36" s="21"/>
      <c r="H36" s="21"/>
    </row>
    <row r="37" ht="15.75" customHeight="1">
      <c r="B37" s="21"/>
      <c r="C37" s="21"/>
      <c r="D37" s="21"/>
      <c r="E37" s="21"/>
      <c r="F37" s="20" t="str">
        <f t="shared" si="1"/>
        <v/>
      </c>
      <c r="G37" s="21"/>
      <c r="H37" s="21"/>
    </row>
    <row r="38" ht="15.75" customHeight="1">
      <c r="B38" s="21"/>
      <c r="C38" s="21"/>
      <c r="D38" s="21"/>
      <c r="E38" s="21"/>
      <c r="F38" s="20" t="str">
        <f t="shared" si="1"/>
        <v/>
      </c>
      <c r="G38" s="21"/>
      <c r="H38" s="21"/>
    </row>
    <row r="39" ht="15.75" customHeight="1">
      <c r="B39" s="21"/>
      <c r="C39" s="21"/>
      <c r="D39" s="21"/>
      <c r="E39" s="21"/>
      <c r="F39" s="20" t="str">
        <f t="shared" si="1"/>
        <v/>
      </c>
      <c r="G39" s="21"/>
      <c r="H39" s="21"/>
    </row>
    <row r="40" ht="15.75" customHeight="1">
      <c r="B40" s="21"/>
      <c r="C40" s="21"/>
      <c r="D40" s="21"/>
      <c r="E40" s="21"/>
      <c r="F40" s="20" t="str">
        <f t="shared" si="1"/>
        <v/>
      </c>
      <c r="G40" s="21"/>
      <c r="H40" s="21"/>
    </row>
    <row r="41" ht="15.75" customHeight="1">
      <c r="B41" s="21"/>
      <c r="C41" s="21"/>
      <c r="D41" s="21"/>
      <c r="E41" s="21"/>
      <c r="F41" s="20" t="str">
        <f t="shared" si="1"/>
        <v/>
      </c>
      <c r="G41" s="21"/>
      <c r="H41" s="21"/>
    </row>
    <row r="42" ht="15.75" customHeight="1">
      <c r="B42" s="21"/>
      <c r="C42" s="21"/>
      <c r="D42" s="21"/>
      <c r="E42" s="21"/>
      <c r="F42" s="20" t="str">
        <f t="shared" si="1"/>
        <v/>
      </c>
      <c r="G42" s="21"/>
      <c r="H42" s="21"/>
    </row>
    <row r="43" ht="15.75" customHeight="1">
      <c r="B43" s="21"/>
      <c r="C43" s="21"/>
      <c r="D43" s="21"/>
      <c r="E43" s="21"/>
      <c r="F43" s="20" t="str">
        <f t="shared" si="1"/>
        <v/>
      </c>
      <c r="G43" s="21"/>
      <c r="H43" s="21"/>
    </row>
    <row r="44" ht="15.75" customHeight="1">
      <c r="B44" s="21"/>
      <c r="C44" s="21"/>
      <c r="D44" s="21"/>
      <c r="E44" s="21"/>
      <c r="F44" s="20" t="str">
        <f t="shared" si="1"/>
        <v/>
      </c>
      <c r="G44" s="21"/>
      <c r="H44" s="21"/>
    </row>
    <row r="45" ht="15.75" customHeight="1">
      <c r="B45" s="21"/>
      <c r="C45" s="21"/>
      <c r="D45" s="21"/>
      <c r="E45" s="21"/>
      <c r="F45" s="20" t="str">
        <f t="shared" si="1"/>
        <v/>
      </c>
      <c r="G45" s="21"/>
      <c r="H45" s="21"/>
    </row>
    <row r="46" ht="15.75" customHeight="1">
      <c r="B46" s="21"/>
      <c r="C46" s="21"/>
      <c r="D46" s="21"/>
      <c r="E46" s="21"/>
      <c r="F46" s="20" t="str">
        <f t="shared" si="1"/>
        <v/>
      </c>
      <c r="G46" s="21"/>
      <c r="H46" s="21"/>
    </row>
    <row r="47" ht="15.75" customHeight="1">
      <c r="B47" s="21"/>
      <c r="C47" s="21"/>
      <c r="D47" s="21"/>
      <c r="E47" s="21"/>
      <c r="F47" s="20" t="str">
        <f t="shared" si="1"/>
        <v/>
      </c>
      <c r="G47" s="21"/>
      <c r="H47" s="21"/>
    </row>
    <row r="48" ht="15.75" customHeight="1">
      <c r="B48" s="21"/>
      <c r="C48" s="21"/>
      <c r="D48" s="21"/>
      <c r="E48" s="21"/>
      <c r="F48" s="20" t="str">
        <f t="shared" si="1"/>
        <v/>
      </c>
      <c r="G48" s="21"/>
      <c r="H48" s="21"/>
    </row>
    <row r="49" ht="15.75" customHeight="1">
      <c r="B49" s="21"/>
      <c r="C49" s="21"/>
      <c r="D49" s="21"/>
      <c r="E49" s="21"/>
      <c r="F49" s="20" t="str">
        <f t="shared" si="1"/>
        <v/>
      </c>
      <c r="G49" s="21"/>
      <c r="H49" s="21"/>
    </row>
    <row r="50" ht="15.75" customHeight="1">
      <c r="B50" s="21"/>
      <c r="C50" s="21"/>
      <c r="D50" s="21"/>
      <c r="E50" s="21"/>
      <c r="F50" s="20" t="str">
        <f t="shared" si="1"/>
        <v/>
      </c>
      <c r="G50" s="21"/>
      <c r="H50" s="21"/>
    </row>
    <row r="51" ht="15.75" customHeight="1">
      <c r="B51" s="21"/>
      <c r="C51" s="21"/>
      <c r="D51" s="21"/>
      <c r="E51" s="21"/>
      <c r="F51" s="20" t="str">
        <f t="shared" si="1"/>
        <v/>
      </c>
      <c r="G51" s="21"/>
      <c r="H51" s="21"/>
    </row>
    <row r="52" ht="15.75" customHeight="1">
      <c r="B52" s="21"/>
      <c r="C52" s="21"/>
      <c r="D52" s="21"/>
      <c r="E52" s="21"/>
      <c r="F52" s="20" t="str">
        <f t="shared" si="1"/>
        <v/>
      </c>
      <c r="G52" s="21"/>
      <c r="H52" s="21"/>
    </row>
    <row r="53" ht="15.75" customHeight="1">
      <c r="B53" s="21"/>
      <c r="C53" s="21"/>
      <c r="D53" s="21"/>
      <c r="E53" s="21"/>
      <c r="F53" s="20" t="str">
        <f t="shared" si="1"/>
        <v/>
      </c>
      <c r="G53" s="21"/>
      <c r="H53" s="21"/>
    </row>
    <row r="54" ht="15.75" customHeight="1">
      <c r="B54" s="21"/>
      <c r="C54" s="21"/>
      <c r="D54" s="21"/>
      <c r="E54" s="21"/>
      <c r="F54" s="20" t="str">
        <f t="shared" si="1"/>
        <v/>
      </c>
      <c r="G54" s="21"/>
      <c r="H54" s="21"/>
    </row>
    <row r="55" ht="15.75" customHeight="1">
      <c r="B55" s="21"/>
      <c r="C55" s="21"/>
      <c r="D55" s="21"/>
      <c r="E55" s="21"/>
      <c r="F55" s="20" t="str">
        <f t="shared" si="1"/>
        <v/>
      </c>
      <c r="G55" s="21"/>
      <c r="H55" s="21"/>
    </row>
    <row r="56" ht="15.75" customHeight="1">
      <c r="B56" s="21"/>
      <c r="C56" s="21"/>
      <c r="D56" s="21"/>
      <c r="E56" s="21"/>
      <c r="F56" s="20" t="str">
        <f t="shared" si="1"/>
        <v/>
      </c>
      <c r="G56" s="21"/>
      <c r="H56" s="21"/>
    </row>
    <row r="57" ht="15.75" customHeight="1">
      <c r="B57" s="21"/>
      <c r="C57" s="21"/>
      <c r="D57" s="21"/>
      <c r="E57" s="21"/>
      <c r="F57" s="20" t="str">
        <f t="shared" si="1"/>
        <v/>
      </c>
      <c r="G57" s="21"/>
      <c r="H57" s="21"/>
    </row>
    <row r="58" ht="15.75" customHeight="1">
      <c r="B58" s="21"/>
      <c r="C58" s="21"/>
      <c r="D58" s="21"/>
      <c r="E58" s="21"/>
      <c r="F58" s="20" t="str">
        <f t="shared" si="1"/>
        <v/>
      </c>
      <c r="G58" s="21"/>
      <c r="H58" s="21"/>
    </row>
    <row r="59" ht="15.75" customHeight="1">
      <c r="B59" s="21"/>
      <c r="C59" s="21"/>
      <c r="D59" s="21"/>
      <c r="E59" s="21"/>
      <c r="F59" s="20" t="str">
        <f t="shared" si="1"/>
        <v/>
      </c>
      <c r="G59" s="21"/>
      <c r="H59" s="21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2.0"/>
    <col customWidth="1" min="3" max="3" width="18.0"/>
    <col customWidth="1" min="4" max="4" width="3.0"/>
    <col customWidth="1" min="5" max="5" width="22.0"/>
    <col customWidth="1" min="6" max="6" width="18.0"/>
    <col customWidth="1" min="7" max="7" width="3.0"/>
    <col customWidth="1" min="8" max="8" width="22.0"/>
    <col customWidth="1" min="9" max="9" width="18.0"/>
    <col customWidth="1" min="10" max="10" width="14.0"/>
    <col customWidth="1" min="11" max="26" width="8.71"/>
  </cols>
  <sheetData>
    <row r="1">
      <c r="B1" s="22" t="s">
        <v>52</v>
      </c>
    </row>
    <row r="2">
      <c r="B2" s="23" t="s">
        <v>53</v>
      </c>
    </row>
    <row r="4">
      <c r="B4" s="24" t="s">
        <v>29</v>
      </c>
      <c r="C4" s="25"/>
      <c r="E4" s="24" t="s">
        <v>38</v>
      </c>
      <c r="F4" s="25"/>
      <c r="H4" s="26" t="s">
        <v>54</v>
      </c>
      <c r="I4" s="27"/>
    </row>
    <row r="5">
      <c r="B5" s="28">
        <f>IFERROR(LOOKUP(9.99E+307,Assets!C35:N35),0)</f>
        <v>106241</v>
      </c>
      <c r="C5" s="25"/>
      <c r="E5" s="28">
        <f>IFERROR(LOOKUP(9.99E+307,Liabilities!C15:N15),0)</f>
        <v>0</v>
      </c>
      <c r="F5" s="25"/>
      <c r="H5" s="29">
        <f>B5-E5</f>
        <v>106241</v>
      </c>
      <c r="I5" s="27"/>
    </row>
    <row r="7">
      <c r="B7" s="24" t="s">
        <v>55</v>
      </c>
      <c r="C7" s="25"/>
      <c r="E7" s="24" t="s">
        <v>56</v>
      </c>
      <c r="F7" s="25"/>
      <c r="H7" s="24" t="s">
        <v>57</v>
      </c>
      <c r="I7" s="25"/>
    </row>
    <row r="8">
      <c r="B8" s="28">
        <f>IFERROR(LOOKUP(9.99E+307,Assets!C20:N20),0)</f>
        <v>27242</v>
      </c>
      <c r="C8" s="25"/>
      <c r="E8" s="28">
        <f>IFERROR(LOOKUP(9.99E+307,Assets!C8:N8),0)+IFERROR(LOOKUP(9.99E+307,Assets!C14:N14),0)</f>
        <v>74999</v>
      </c>
      <c r="F8" s="25"/>
      <c r="H8" s="28">
        <f>SUM('Points &amp; Rewards'!F:F)</f>
        <v>2300</v>
      </c>
      <c r="I8" s="25"/>
    </row>
    <row r="11">
      <c r="B11" s="2" t="s">
        <v>58</v>
      </c>
    </row>
    <row r="13">
      <c r="B13" s="30" t="s">
        <v>8</v>
      </c>
      <c r="C13" s="31">
        <f>Assets!C2</f>
        <v>46023</v>
      </c>
      <c r="D13" s="31">
        <f>Assets!D2</f>
        <v>46054</v>
      </c>
      <c r="E13" s="31">
        <f>Assets!E2</f>
        <v>46082</v>
      </c>
      <c r="F13" s="31">
        <f>Assets!F2</f>
        <v>46113</v>
      </c>
      <c r="G13" s="31">
        <f>Assets!G2</f>
        <v>46143</v>
      </c>
      <c r="H13" s="31">
        <f>Assets!H2</f>
        <v>46174</v>
      </c>
      <c r="I13" s="31">
        <f>Assets!I2</f>
        <v>46204</v>
      </c>
      <c r="J13" s="31">
        <f>Assets!J2</f>
        <v>46235</v>
      </c>
      <c r="K13" s="31">
        <f>Assets!K2</f>
        <v>46266</v>
      </c>
      <c r="L13" s="31">
        <f>Assets!L2</f>
        <v>46296</v>
      </c>
      <c r="M13" s="31">
        <f>Assets!M2</f>
        <v>46327</v>
      </c>
      <c r="N13" s="31">
        <f>Assets!N2</f>
        <v>46357</v>
      </c>
    </row>
    <row r="14">
      <c r="B14" s="32" t="s">
        <v>59</v>
      </c>
      <c r="C14" s="33">
        <f>N(Assets!C35)-N(Liabilities!C15)</f>
        <v>41595.37</v>
      </c>
      <c r="D14" s="33">
        <f>N(Assets!D35)-N(Liabilities!D15)</f>
        <v>50736</v>
      </c>
      <c r="E14" s="33">
        <f>N(Assets!E35)-N(Liabilities!E15)</f>
        <v>57499</v>
      </c>
      <c r="F14" s="33">
        <f>N(Assets!F35)-N(Liabilities!F15)</f>
        <v>85504</v>
      </c>
      <c r="G14" s="33">
        <f>N(Assets!G35)-N(Liabilities!G15)</f>
        <v>89063</v>
      </c>
      <c r="H14" s="33">
        <f>N(Assets!H35)-N(Liabilities!H15)</f>
        <v>90725</v>
      </c>
      <c r="I14" s="33">
        <f>N(Assets!I35)-N(Liabilities!I15)</f>
        <v>106241</v>
      </c>
      <c r="J14" s="33">
        <f>N(Assets!J35)-N(Liabilities!J15)</f>
        <v>0</v>
      </c>
      <c r="K14" s="33">
        <f>N(Assets!K35)-N(Liabilities!K15)</f>
        <v>0</v>
      </c>
      <c r="L14" s="33">
        <f>N(Assets!L35)-N(Liabilities!L15)</f>
        <v>0</v>
      </c>
      <c r="M14" s="33">
        <f>N(Assets!M35)-N(Liabilities!M15)</f>
        <v>0</v>
      </c>
      <c r="N14" s="33">
        <f>N(Assets!N35)-N(Liabilities!N15)</f>
        <v>0</v>
      </c>
    </row>
    <row r="15">
      <c r="B15" s="34" t="s">
        <v>60</v>
      </c>
      <c r="C15" s="35" t="s">
        <v>61</v>
      </c>
      <c r="D15" s="36">
        <f t="shared" ref="D15:N15" si="1">D14-C14</f>
        <v>9140.63</v>
      </c>
      <c r="E15" s="36">
        <f t="shared" si="1"/>
        <v>6763</v>
      </c>
      <c r="F15" s="36">
        <f t="shared" si="1"/>
        <v>28005</v>
      </c>
      <c r="G15" s="36">
        <f t="shared" si="1"/>
        <v>3559</v>
      </c>
      <c r="H15" s="36">
        <f t="shared" si="1"/>
        <v>1662</v>
      </c>
      <c r="I15" s="36">
        <f t="shared" si="1"/>
        <v>15516</v>
      </c>
      <c r="J15" s="36">
        <f t="shared" si="1"/>
        <v>-106241</v>
      </c>
      <c r="K15" s="36">
        <f t="shared" si="1"/>
        <v>0</v>
      </c>
      <c r="L15" s="36">
        <f t="shared" si="1"/>
        <v>0</v>
      </c>
      <c r="M15" s="36">
        <f t="shared" si="1"/>
        <v>0</v>
      </c>
      <c r="N15" s="36">
        <f t="shared" si="1"/>
        <v>0</v>
      </c>
    </row>
    <row r="16">
      <c r="B16" s="34" t="s">
        <v>62</v>
      </c>
      <c r="C16" s="35" t="s">
        <v>61</v>
      </c>
      <c r="D16" s="37">
        <f t="shared" ref="D16:N16" si="2">IF(C14=0,0,(D14-C14)/C14)</f>
        <v>0.2197511406</v>
      </c>
      <c r="E16" s="37">
        <f t="shared" si="2"/>
        <v>0.1332978556</v>
      </c>
      <c r="F16" s="37">
        <f t="shared" si="2"/>
        <v>0.4870519487</v>
      </c>
      <c r="G16" s="37">
        <f t="shared" si="2"/>
        <v>0.04162378368</v>
      </c>
      <c r="H16" s="37">
        <f t="shared" si="2"/>
        <v>0.01866094787</v>
      </c>
      <c r="I16" s="37">
        <f t="shared" si="2"/>
        <v>0.1710223202</v>
      </c>
      <c r="J16" s="37">
        <f t="shared" si="2"/>
        <v>-1</v>
      </c>
      <c r="K16" s="37">
        <f t="shared" si="2"/>
        <v>0</v>
      </c>
      <c r="L16" s="37">
        <f t="shared" si="2"/>
        <v>0</v>
      </c>
      <c r="M16" s="37">
        <f t="shared" si="2"/>
        <v>0</v>
      </c>
      <c r="N16" s="37">
        <f t="shared" si="2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15:N15">
    <cfRule type="cellIs" dxfId="0" priority="1" operator="greaterThan">
      <formula>0</formula>
    </cfRule>
  </conditionalFormatting>
  <conditionalFormatting sqref="D15:N15">
    <cfRule type="cellIs" dxfId="1" priority="2" operator="lessThan">
      <formula>0</formula>
    </cfRule>
  </conditionalFormatting>
  <printOptions/>
  <pageMargins bottom="1.0" footer="0.0" header="0.0" left="0.75" right="0.75" top="1.0"/>
  <pageSetup paperSize="9" orientation="portrait"/>
  <drawing r:id="rId1"/>
</worksheet>
</file>